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rareddy\Projects\Golf League Tracker\GolfLeagueTracker.Web\FileShare\"/>
    </mc:Choice>
  </mc:AlternateContent>
  <xr:revisionPtr revIDLastSave="0" documentId="13_ncr:1_{7B75CB77-2CA5-4B07-9D22-DBEEB362A605}" xr6:coauthVersionLast="36" xr6:coauthVersionMax="36" xr10:uidLastSave="{00000000-0000-0000-0000-000000000000}"/>
  <bookViews>
    <workbookView xWindow="0" yWindow="0" windowWidth="25200" windowHeight="11460" xr2:uid="{5B5A67A2-22B9-4240-85FF-686AA4D58C6C}"/>
  </bookViews>
  <sheets>
    <sheet name="Sheet1" sheetId="1" r:id="rId1"/>
  </sheet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28" i="1" l="1"/>
  <c r="B15" i="1" l="1"/>
  <c r="B16" i="1"/>
  <c r="D23" i="1" l="1"/>
  <c r="D22" i="1"/>
  <c r="D21" i="1"/>
  <c r="B17" i="1"/>
  <c r="E15" i="1"/>
  <c r="E16" i="1"/>
  <c r="D28" i="1"/>
  <c r="D27" i="1"/>
  <c r="B26" i="1"/>
  <c r="D26" i="1" s="1"/>
  <c r="E17" i="1" l="1"/>
  <c r="D33" i="1" l="1"/>
  <c r="B33" i="1" s="1"/>
  <c r="D32" i="1"/>
  <c r="D31" i="1"/>
  <c r="B31" i="1" s="1"/>
  <c r="B32" i="1" l="1"/>
  <c r="B34" i="1" s="1"/>
  <c r="D34" i="1"/>
</calcChain>
</file>

<file path=xl/sharedStrings.xml><?xml version="1.0" encoding="utf-8"?>
<sst xmlns="http://schemas.openxmlformats.org/spreadsheetml/2006/main" count="53" uniqueCount="37">
  <si>
    <t>Density:</t>
  </si>
  <si>
    <t>g/cm^3</t>
  </si>
  <si>
    <t>lb/in^3</t>
  </si>
  <si>
    <t>in</t>
  </si>
  <si>
    <t>Weight Size</t>
  </si>
  <si>
    <t>cm</t>
  </si>
  <si>
    <t>Calculated Height</t>
  </si>
  <si>
    <t>inches</t>
  </si>
  <si>
    <t>Total</t>
  </si>
  <si>
    <t>lbs</t>
  </si>
  <si>
    <t>Length:</t>
  </si>
  <si>
    <t>Diameter:</t>
  </si>
  <si>
    <t>Weight:</t>
  </si>
  <si>
    <t>Light</t>
  </si>
  <si>
    <t>Medium</t>
  </si>
  <si>
    <t>Heavy</t>
  </si>
  <si>
    <t>Instructions</t>
  </si>
  <si>
    <t>Enter the total weight you want the club to be, and the weight of the grip (typically 50g), and shaft weight, and the estimated head weight will be calculated.
Then enter the length, diameter, and weight of the bar stock you're using.  This will be used to calculate the density of the material. 
Finally, enter the shaft tip diameter.
From there the spreadsheet will calculate the length of each weight, assuming the shaft hole is drilled all the way through.  It's recommeded that you cut it slightly oversize (maybe +1/8") so you can adjust for some grinding/smoothing.</t>
  </si>
  <si>
    <t>Club Shaft Diameter:</t>
  </si>
  <si>
    <t>Bar Diameter:</t>
  </si>
  <si>
    <t>Est Head Weight (g)</t>
  </si>
  <si>
    <t>Total Weight (g)</t>
  </si>
  <si>
    <t>Grip Weight (g)</t>
  </si>
  <si>
    <t>Shaft Weight (g)</t>
  </si>
  <si>
    <t>Enter Your Material Size and Weight</t>
  </si>
  <si>
    <t>Material Type:</t>
  </si>
  <si>
    <t>Brass Bar Stock</t>
  </si>
  <si>
    <t>Imperial Sizing</t>
  </si>
  <si>
    <t>Metric Sizing</t>
  </si>
  <si>
    <t>Guidelines</t>
  </si>
  <si>
    <t xml:space="preserve">It's recommened that the light club be approximately 20% lighter than your driver, the medium 10% lighter, and the heavy club 5% heavier.  For example, a typical overall weight of a driver might be 315g.  Therefore the light club should be 252g, the medium 284g, and the heavy </t>
  </si>
  <si>
    <t>Enter your Current Club Weight:</t>
  </si>
  <si>
    <t>grams</t>
  </si>
  <si>
    <t>g</t>
  </si>
  <si>
    <t>Golf League Tracker Overspeed Clubs Weight Calculator</t>
  </si>
  <si>
    <t>This calculator determines the height of the bar stock required for a given material density, shaft size, bar stock diameter and desired weight in order to build over speed training clubs</t>
  </si>
  <si>
    <t>www.GolfLeagueTracker.com/glthome/projects/overspeedtraining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</si>
</sst>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5" x14ac:knownFonts="1">
    <font>
      <sz val="11"/>
      <color theme="1"/>
      <name val="Calibri"/>
      <family val="2"/>
      <scheme val="minor"/>
    </font>
    <font>
      <sz val="12"/>
      <color theme="1"/>
      <name val="Calibri"/>
      <family val="2"/>
      <scheme val="minor"/>
    </font>
    <font>
      <b/>
      <sz val="12"/>
      <color theme="1"/>
      <name val="Calibri"/>
      <family val="2"/>
      <scheme val="minor"/>
    </font>
    <font>
      <sz val="20"/>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9" tint="0.39997558519241921"/>
        <bgColor indexed="64"/>
      </patternFill>
    </fill>
  </fills>
  <borders count="1">
    <border>
      <left/>
      <right/>
      <top/>
      <bottom/>
      <diagonal/>
    </border>
  </borders>
  <cellStyleXfs count="2">
    <xf numFmtId="0" fontId="0" fillId="0" borderId="0"/>
    <xf numFmtId="0" fontId="4" fillId="0" borderId="0" applyNumberFormat="0" applyFill="0" applyBorder="0" applyAlignment="0" applyProtection="0"/>
  </cellStyleXfs>
  <cellXfs count="28">
    <xf numFmtId="0" fontId="0" fillId="0" borderId="0" xfId="0"/>
    <xf numFmtId="0" fontId="1" fillId="0" borderId="0" xfId="0" applyFont="1" applyAlignment="1">
      <alignment horizontal="center"/>
    </xf>
    <xf numFmtId="0" fontId="1" fillId="0" borderId="0" xfId="0" applyFont="1"/>
    <xf numFmtId="0" fontId="2" fillId="0" borderId="0" xfId="0" applyFont="1"/>
    <xf numFmtId="0" fontId="1" fillId="0" borderId="0" xfId="0" applyNumberFormat="1" applyFont="1"/>
    <xf numFmtId="0" fontId="3" fillId="0" borderId="0" xfId="0" applyFont="1" applyAlignment="1"/>
    <xf numFmtId="0" fontId="1" fillId="0" borderId="0" xfId="0" applyFont="1" applyAlignment="1"/>
    <xf numFmtId="0" fontId="1" fillId="0" borderId="0" xfId="0" applyFont="1" applyAlignment="1">
      <alignment wrapText="1"/>
    </xf>
    <xf numFmtId="0" fontId="3" fillId="0" borderId="0" xfId="0" applyFont="1" applyAlignment="1">
      <alignment horizontal="center"/>
    </xf>
    <xf numFmtId="0" fontId="2" fillId="0" borderId="0" xfId="0" applyFont="1" applyAlignment="1"/>
    <xf numFmtId="0" fontId="2" fillId="0" borderId="0" xfId="0" applyFont="1" applyAlignment="1">
      <alignment wrapText="1"/>
    </xf>
    <xf numFmtId="0" fontId="1" fillId="0" borderId="0" xfId="0" applyFont="1" applyAlignment="1">
      <alignment horizontal="left" vertical="top" wrapText="1"/>
    </xf>
    <xf numFmtId="0" fontId="1" fillId="0" borderId="0" xfId="0" applyFont="1" applyAlignment="1">
      <alignment vertical="top" wrapText="1"/>
    </xf>
    <xf numFmtId="2" fontId="2" fillId="3" borderId="0" xfId="0" applyNumberFormat="1" applyFont="1" applyFill="1"/>
    <xf numFmtId="164" fontId="1" fillId="3" borderId="0" xfId="0" applyNumberFormat="1" applyFont="1" applyFill="1"/>
    <xf numFmtId="164" fontId="2" fillId="3" borderId="0" xfId="0" applyNumberFormat="1" applyFont="1" applyFill="1"/>
    <xf numFmtId="0" fontId="2" fillId="0" borderId="0" xfId="0" applyFont="1" applyAlignment="1">
      <alignment horizontal="left" vertical="top" wrapText="1"/>
    </xf>
    <xf numFmtId="1" fontId="1" fillId="0" borderId="0" xfId="0" applyNumberFormat="1" applyFont="1"/>
    <xf numFmtId="1" fontId="1" fillId="0" borderId="0" xfId="0" applyNumberFormat="1" applyFont="1" applyFill="1"/>
    <xf numFmtId="0" fontId="1" fillId="2" borderId="0" xfId="0" applyFont="1" applyFill="1" applyAlignment="1" applyProtection="1">
      <alignment wrapText="1"/>
      <protection locked="0"/>
    </xf>
    <xf numFmtId="0" fontId="1" fillId="2" borderId="0" xfId="0" applyFont="1" applyFill="1" applyProtection="1">
      <protection locked="0"/>
    </xf>
    <xf numFmtId="165" fontId="1" fillId="2" borderId="0" xfId="0" applyNumberFormat="1" applyFont="1" applyFill="1" applyProtection="1">
      <protection locked="0"/>
    </xf>
    <xf numFmtId="0" fontId="2" fillId="0" borderId="0" xfId="0" applyFont="1" applyAlignment="1">
      <alignment horizontal="center"/>
    </xf>
    <xf numFmtId="0" fontId="3" fillId="0" borderId="0" xfId="0" applyFont="1" applyAlignment="1">
      <alignment horizontal="center"/>
    </xf>
    <xf numFmtId="0" fontId="1" fillId="0" borderId="0" xfId="0" applyFont="1" applyAlignment="1">
      <alignment horizontal="left" vertical="top" wrapText="1"/>
    </xf>
    <xf numFmtId="9" fontId="2" fillId="0" borderId="0" xfId="0" applyNumberFormat="1" applyFont="1" applyAlignment="1">
      <alignment horizontal="center"/>
    </xf>
    <xf numFmtId="0" fontId="4" fillId="0" borderId="0" xfId="1" applyAlignment="1">
      <alignment horizontal="center" vertical="center"/>
    </xf>
    <xf numFmtId="0" fontId="3"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golfleaguetracker.com/glthome/projects/overspeedtrain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3AA4B-298D-4000-A69E-58A034AC9DD1}">
  <dimension ref="A1:J34"/>
  <sheetViews>
    <sheetView tabSelected="1" workbookViewId="0">
      <selection sqref="A1:F1"/>
    </sheetView>
  </sheetViews>
  <sheetFormatPr defaultRowHeight="15.75" x14ac:dyDescent="0.25"/>
  <cols>
    <col min="1" max="1" width="26.5703125" style="2" customWidth="1"/>
    <col min="2" max="2" width="17" style="2" bestFit="1" customWidth="1"/>
    <col min="3" max="3" width="16.140625" style="2" bestFit="1" customWidth="1"/>
    <col min="4" max="4" width="17.28515625" style="2" bestFit="1" customWidth="1"/>
    <col min="5" max="5" width="20.5703125" style="2" bestFit="1" customWidth="1"/>
    <col min="6" max="6" width="8.7109375" style="2" customWidth="1"/>
    <col min="7" max="7" width="13.7109375" style="2" customWidth="1"/>
    <col min="8" max="8" width="15.28515625" style="2" customWidth="1"/>
    <col min="9" max="9" width="20.5703125" style="2" customWidth="1"/>
    <col min="10" max="16384" width="9.140625" style="2"/>
  </cols>
  <sheetData>
    <row r="1" spans="1:10" ht="26.25" x14ac:dyDescent="0.4">
      <c r="A1" s="23" t="s">
        <v>34</v>
      </c>
      <c r="B1" s="23"/>
      <c r="C1" s="23"/>
      <c r="D1" s="23"/>
      <c r="E1" s="23"/>
      <c r="F1" s="23"/>
      <c r="G1" s="5"/>
      <c r="H1" s="5"/>
      <c r="I1" s="5"/>
      <c r="J1" s="5"/>
    </row>
    <row r="2" spans="1:10" ht="26.25" x14ac:dyDescent="0.4">
      <c r="A2" s="26" t="s">
        <v>36</v>
      </c>
      <c r="B2" s="27"/>
      <c r="C2" s="27"/>
      <c r="D2" s="27"/>
      <c r="E2" s="27"/>
      <c r="F2" s="8"/>
      <c r="G2" s="5"/>
      <c r="H2" s="5"/>
      <c r="I2" s="5"/>
      <c r="J2" s="5"/>
    </row>
    <row r="3" spans="1:10" x14ac:dyDescent="0.25">
      <c r="A3" s="1"/>
      <c r="B3" s="1"/>
      <c r="C3" s="1"/>
      <c r="D3" s="1"/>
      <c r="E3" s="1"/>
      <c r="F3" s="1"/>
      <c r="G3" s="1"/>
      <c r="H3" s="1"/>
      <c r="I3" s="1"/>
      <c r="J3" s="1"/>
    </row>
    <row r="4" spans="1:10" ht="31.5" customHeight="1" x14ac:dyDescent="0.25">
      <c r="A4" s="24" t="s">
        <v>35</v>
      </c>
      <c r="B4" s="24"/>
      <c r="C4" s="24"/>
      <c r="D4" s="24"/>
      <c r="E4" s="24"/>
      <c r="F4" s="7"/>
      <c r="G4" s="6"/>
      <c r="H4" s="6"/>
      <c r="I4" s="6"/>
      <c r="J4" s="1"/>
    </row>
    <row r="5" spans="1:10" x14ac:dyDescent="0.25">
      <c r="A5" s="11"/>
      <c r="B5" s="11"/>
      <c r="C5" s="11"/>
      <c r="D5" s="11"/>
      <c r="E5" s="11"/>
      <c r="F5" s="7"/>
      <c r="G5" s="6"/>
      <c r="H5" s="6"/>
      <c r="I5" s="6"/>
      <c r="J5" s="1"/>
    </row>
    <row r="6" spans="1:10" x14ac:dyDescent="0.25">
      <c r="A6" s="16" t="s">
        <v>29</v>
      </c>
      <c r="B6" s="11"/>
      <c r="C6" s="11"/>
      <c r="D6" s="11"/>
      <c r="E6" s="11"/>
      <c r="F6" s="7"/>
      <c r="G6" s="6"/>
      <c r="H6" s="6"/>
      <c r="I6" s="6"/>
      <c r="J6" s="1"/>
    </row>
    <row r="7" spans="1:10" ht="48" customHeight="1" x14ac:dyDescent="0.25">
      <c r="A7" s="24" t="s">
        <v>30</v>
      </c>
      <c r="B7" s="24"/>
      <c r="C7" s="24"/>
      <c r="D7" s="24"/>
      <c r="E7" s="24"/>
      <c r="F7" s="7"/>
      <c r="G7" s="6"/>
      <c r="H7" s="6"/>
      <c r="I7" s="6"/>
      <c r="J7" s="1"/>
    </row>
    <row r="8" spans="1:10" x14ac:dyDescent="0.25">
      <c r="A8" s="7"/>
      <c r="B8" s="7"/>
      <c r="C8" s="7"/>
      <c r="D8" s="7"/>
      <c r="E8" s="7"/>
      <c r="F8" s="7"/>
      <c r="G8" s="6"/>
      <c r="H8" s="6"/>
      <c r="I8" s="6"/>
      <c r="J8" s="1"/>
    </row>
    <row r="9" spans="1:10" x14ac:dyDescent="0.25">
      <c r="A9" s="10" t="s">
        <v>16</v>
      </c>
      <c r="B9" s="7"/>
      <c r="C9" s="7"/>
      <c r="D9" s="7"/>
      <c r="E9" s="7"/>
      <c r="F9" s="7"/>
      <c r="G9" s="6"/>
      <c r="H9" s="6"/>
      <c r="I9" s="6"/>
      <c r="J9" s="1"/>
    </row>
    <row r="10" spans="1:10" ht="33.75" customHeight="1" x14ac:dyDescent="0.25">
      <c r="A10" s="24" t="s">
        <v>17</v>
      </c>
      <c r="B10" s="24"/>
      <c r="C10" s="24"/>
      <c r="D10" s="24"/>
      <c r="E10" s="24"/>
      <c r="F10" s="12"/>
      <c r="G10" s="6"/>
      <c r="H10" s="6"/>
      <c r="I10" s="6"/>
      <c r="J10" s="1"/>
    </row>
    <row r="11" spans="1:10" ht="33.75" customHeight="1" x14ac:dyDescent="0.25">
      <c r="A11" s="11"/>
      <c r="B11" s="11"/>
      <c r="C11" s="11"/>
      <c r="D11" s="11"/>
      <c r="E11" s="11"/>
      <c r="F11" s="12"/>
      <c r="G11" s="6"/>
      <c r="H11" s="6"/>
      <c r="I11" s="6"/>
      <c r="J11" s="1"/>
    </row>
    <row r="12" spans="1:10" ht="31.5" x14ac:dyDescent="0.25">
      <c r="A12" s="10" t="s">
        <v>31</v>
      </c>
      <c r="B12" s="19">
        <v>315</v>
      </c>
      <c r="C12" s="7" t="s">
        <v>32</v>
      </c>
      <c r="D12" s="7"/>
      <c r="E12" s="7"/>
      <c r="F12" s="7"/>
      <c r="G12" s="6"/>
      <c r="H12" s="6"/>
      <c r="I12" s="6"/>
      <c r="J12" s="1"/>
    </row>
    <row r="14" spans="1:10" x14ac:dyDescent="0.25">
      <c r="B14" s="3" t="s">
        <v>21</v>
      </c>
      <c r="C14" s="3" t="s">
        <v>22</v>
      </c>
      <c r="D14" s="3" t="s">
        <v>23</v>
      </c>
      <c r="E14" s="3" t="s">
        <v>20</v>
      </c>
    </row>
    <row r="15" spans="1:10" x14ac:dyDescent="0.25">
      <c r="A15" s="3" t="s">
        <v>13</v>
      </c>
      <c r="B15" s="18">
        <f>B12*0.81</f>
        <v>255.15</v>
      </c>
      <c r="C15" s="20">
        <v>50</v>
      </c>
      <c r="D15" s="20">
        <v>62</v>
      </c>
      <c r="E15" s="17">
        <f>B15-C15-D15</f>
        <v>143.15</v>
      </c>
    </row>
    <row r="16" spans="1:10" x14ac:dyDescent="0.25">
      <c r="A16" s="3" t="s">
        <v>14</v>
      </c>
      <c r="B16" s="18">
        <f>B12*0.92</f>
        <v>289.8</v>
      </c>
      <c r="C16" s="20">
        <v>50</v>
      </c>
      <c r="D16" s="20">
        <v>62</v>
      </c>
      <c r="E16" s="17">
        <f>B16-C16-D16</f>
        <v>177.8</v>
      </c>
    </row>
    <row r="17" spans="1:6" x14ac:dyDescent="0.25">
      <c r="A17" s="3" t="s">
        <v>15</v>
      </c>
      <c r="B17" s="18">
        <f>B12*1.063</f>
        <v>334.84499999999997</v>
      </c>
      <c r="C17" s="20">
        <v>50</v>
      </c>
      <c r="D17" s="20">
        <v>62</v>
      </c>
      <c r="E17" s="17">
        <f>B17-C17-D17</f>
        <v>222.84499999999997</v>
      </c>
    </row>
    <row r="19" spans="1:6" x14ac:dyDescent="0.25">
      <c r="A19" s="3" t="s">
        <v>24</v>
      </c>
      <c r="B19" s="3"/>
    </row>
    <row r="20" spans="1:6" x14ac:dyDescent="0.25">
      <c r="A20" s="3" t="s">
        <v>25</v>
      </c>
      <c r="B20" s="3" t="s">
        <v>26</v>
      </c>
    </row>
    <row r="21" spans="1:6" x14ac:dyDescent="0.25">
      <c r="A21" s="3" t="s">
        <v>10</v>
      </c>
      <c r="B21" s="20">
        <v>12</v>
      </c>
      <c r="C21" s="2" t="s">
        <v>3</v>
      </c>
      <c r="D21" s="2">
        <f>B21*2.54</f>
        <v>30.48</v>
      </c>
      <c r="E21" s="2" t="s">
        <v>5</v>
      </c>
    </row>
    <row r="22" spans="1:6" x14ac:dyDescent="0.25">
      <c r="A22" s="3" t="s">
        <v>11</v>
      </c>
      <c r="B22" s="20">
        <v>1</v>
      </c>
      <c r="C22" s="2" t="s">
        <v>3</v>
      </c>
      <c r="D22" s="2">
        <f>B22*2.54</f>
        <v>2.54</v>
      </c>
      <c r="E22" s="2" t="s">
        <v>5</v>
      </c>
    </row>
    <row r="23" spans="1:6" x14ac:dyDescent="0.25">
      <c r="A23" s="3" t="s">
        <v>12</v>
      </c>
      <c r="B23" s="21">
        <v>2.8940000000000001</v>
      </c>
      <c r="C23" s="2" t="s">
        <v>9</v>
      </c>
      <c r="D23" s="2">
        <f>453.592*B23</f>
        <v>1312.695248</v>
      </c>
      <c r="E23" s="2" t="s">
        <v>33</v>
      </c>
    </row>
    <row r="25" spans="1:6" x14ac:dyDescent="0.25">
      <c r="A25" s="3"/>
      <c r="B25" s="25" t="s">
        <v>27</v>
      </c>
      <c r="C25" s="25"/>
      <c r="D25" s="22" t="s">
        <v>28</v>
      </c>
      <c r="E25" s="22"/>
      <c r="F25" s="9"/>
    </row>
    <row r="26" spans="1:6" x14ac:dyDescent="0.25">
      <c r="A26" s="3" t="s">
        <v>0</v>
      </c>
      <c r="B26" s="4">
        <f>B23/(((B22/2)^2)*PI()*B21)</f>
        <v>0.3070629368719634</v>
      </c>
      <c r="C26" s="2" t="s">
        <v>2</v>
      </c>
      <c r="D26" s="2">
        <f>B26*27.6799</f>
        <v>8.4994713863222593</v>
      </c>
      <c r="E26" s="2" t="s">
        <v>1</v>
      </c>
    </row>
    <row r="27" spans="1:6" x14ac:dyDescent="0.25">
      <c r="A27" s="3" t="s">
        <v>18</v>
      </c>
      <c r="B27" s="20">
        <v>0.33500000000000002</v>
      </c>
      <c r="C27" s="2" t="s">
        <v>3</v>
      </c>
      <c r="D27" s="2">
        <f>B27*2.54</f>
        <v>0.8509000000000001</v>
      </c>
      <c r="E27" s="2" t="s">
        <v>5</v>
      </c>
    </row>
    <row r="28" spans="1:6" x14ac:dyDescent="0.25">
      <c r="A28" s="3" t="s">
        <v>19</v>
      </c>
      <c r="B28" s="2">
        <f>B22</f>
        <v>1</v>
      </c>
      <c r="C28" s="2" t="s">
        <v>3</v>
      </c>
      <c r="D28" s="2">
        <f>B28*2.54</f>
        <v>2.54</v>
      </c>
      <c r="E28" s="2" t="s">
        <v>5</v>
      </c>
    </row>
    <row r="30" spans="1:6" x14ac:dyDescent="0.25">
      <c r="A30" s="3" t="s">
        <v>4</v>
      </c>
      <c r="B30" s="22" t="s">
        <v>6</v>
      </c>
      <c r="C30" s="22"/>
      <c r="D30" s="22"/>
      <c r="E30" s="22"/>
    </row>
    <row r="31" spans="1:6" x14ac:dyDescent="0.25">
      <c r="A31" s="2" t="s">
        <v>13</v>
      </c>
      <c r="B31" s="13">
        <f>D31/2.54</f>
        <v>1.4740271877565789</v>
      </c>
      <c r="C31" s="2" t="s">
        <v>7</v>
      </c>
      <c r="D31" s="14">
        <f>E15/((PI()*$D$26*((($D$28/2)^2)-(($D$27/2)^2))))</f>
        <v>3.7440290569017107</v>
      </c>
      <c r="E31" s="2" t="s">
        <v>5</v>
      </c>
    </row>
    <row r="32" spans="1:6" x14ac:dyDescent="0.25">
      <c r="A32" s="2" t="s">
        <v>14</v>
      </c>
      <c r="B32" s="13">
        <f>D32/2.54</f>
        <v>1.8308210547196628</v>
      </c>
      <c r="C32" s="2" t="s">
        <v>7</v>
      </c>
      <c r="D32" s="14">
        <f>E16/((PI()*$D$26*((($D$28/2)^2)-(($D$27/2)^2))))</f>
        <v>4.6502854789879438</v>
      </c>
      <c r="E32" s="2" t="s">
        <v>5</v>
      </c>
    </row>
    <row r="33" spans="1:5" x14ac:dyDescent="0.25">
      <c r="A33" s="2" t="s">
        <v>15</v>
      </c>
      <c r="B33" s="13">
        <f>D33/2.54</f>
        <v>2.2946530817716715</v>
      </c>
      <c r="C33" s="2" t="s">
        <v>7</v>
      </c>
      <c r="D33" s="14">
        <f>E17/((PI()*$D$26*((($D$28/2)^2)-(($D$27/2)^2))))</f>
        <v>5.8284188277000455</v>
      </c>
      <c r="E33" s="2" t="s">
        <v>5</v>
      </c>
    </row>
    <row r="34" spans="1:5" x14ac:dyDescent="0.25">
      <c r="A34" s="3" t="s">
        <v>8</v>
      </c>
      <c r="B34" s="13">
        <f>SUM(B31:B33)</f>
        <v>5.599501324247913</v>
      </c>
      <c r="C34" s="3" t="s">
        <v>7</v>
      </c>
      <c r="D34" s="15">
        <f>SUM(D31:D33)</f>
        <v>14.2227333635897</v>
      </c>
      <c r="E34" s="3" t="s">
        <v>5</v>
      </c>
    </row>
  </sheetData>
  <sheetProtection algorithmName="SHA-512" hashValue="ipJwyH2wJEitwOhAiFGjMgV6aeQcKExpYZ5xuDOTymh1g6XPMVM9dx5850TFlofbmMfqbz/4JTGosLbcUiWfTQ==" saltValue="jiPLqg7bDelW4ChCJIEYoA==" spinCount="100000" sheet="1" objects="1" scenarios="1"/>
  <mergeCells count="8">
    <mergeCell ref="B30:E30"/>
    <mergeCell ref="A1:F1"/>
    <mergeCell ref="D25:E25"/>
    <mergeCell ref="A4:E4"/>
    <mergeCell ref="A10:E10"/>
    <mergeCell ref="B25:C25"/>
    <mergeCell ref="A7:E7"/>
    <mergeCell ref="A2:E2"/>
  </mergeCells>
  <hyperlinks>
    <hyperlink ref="A2" r:id="rId1" xr:uid="{B207DE5A-D1F3-4274-AFF4-E39E22875844}"/>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 Areddy</dc:creator>
  <cp:lastModifiedBy>Bob Areddy</cp:lastModifiedBy>
  <dcterms:created xsi:type="dcterms:W3CDTF">2018-11-06T11:55:36Z</dcterms:created>
  <dcterms:modified xsi:type="dcterms:W3CDTF">2018-12-06T01:17:34Z</dcterms:modified>
</cp:coreProperties>
</file>